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4615" windowHeight="12720"/>
  </bookViews>
  <sheets>
    <sheet name="January 2022" sheetId="1" r:id="rId1"/>
  </sheets>
  <calcPr calcId="145621"/>
  <extLst>
    <ext uri="GoogleSheetsCustomDataVersion1">
      <go:sheetsCustomData xmlns:go="http://customooxmlschemas.google.com/" r:id="rId13" roundtripDataSignature="AMtx7mhT0PJ518C4VWgY4bIrW68EhPz+EA=="/>
    </ext>
  </extLst>
</workbook>
</file>

<file path=xl/calcChain.xml><?xml version="1.0" encoding="utf-8"?>
<calcChain xmlns="http://schemas.openxmlformats.org/spreadsheetml/2006/main">
  <c r="B45" i="1" l="1"/>
  <c r="G29" i="1"/>
  <c r="M25" i="1"/>
  <c r="M28" i="1" s="1"/>
  <c r="M29" i="1" s="1"/>
  <c r="J25" i="1"/>
  <c r="M24" i="1"/>
  <c r="J24" i="1"/>
  <c r="G24" i="1"/>
  <c r="F22" i="1"/>
  <c r="I21" i="1"/>
  <c r="J20" i="1"/>
  <c r="G20" i="1"/>
  <c r="J19" i="1"/>
  <c r="J7" i="1"/>
  <c r="J11" i="1" s="1"/>
  <c r="J12" i="1" s="1"/>
  <c r="G7" i="1"/>
  <c r="G11" i="1" s="1"/>
  <c r="G12" i="1" s="1"/>
  <c r="D7" i="1"/>
  <c r="T6" i="1"/>
  <c r="R6" i="1"/>
  <c r="P6" i="1"/>
  <c r="T5" i="1"/>
  <c r="R5" i="1"/>
  <c r="P5" i="1"/>
  <c r="P7" i="1" l="1"/>
  <c r="G22" i="1"/>
  <c r="J22" i="1"/>
  <c r="J28" i="1" s="1"/>
  <c r="J29" i="1" s="1"/>
  <c r="B62" i="1" s="1"/>
  <c r="R7" i="1"/>
  <c r="T7" i="1"/>
  <c r="B60" i="1"/>
  <c r="G25" i="1"/>
  <c r="F45" i="1"/>
  <c r="F47" i="1"/>
  <c r="B47" i="1"/>
  <c r="D25" i="1"/>
  <c r="D28" i="1" s="1"/>
  <c r="D29" i="1" s="1"/>
  <c r="F46" i="1"/>
  <c r="D11" i="1"/>
  <c r="D12" i="1" s="1"/>
  <c r="B49" i="1" s="1"/>
  <c r="B58" i="1" l="1"/>
  <c r="H46" i="1" s="1"/>
  <c r="B73" i="1"/>
  <c r="B75" i="1"/>
  <c r="B76" i="1" s="1"/>
  <c r="B51" i="1"/>
  <c r="B53" i="1" s="1"/>
  <c r="G46" i="1" s="1"/>
  <c r="M35" i="1"/>
  <c r="B64" i="1" l="1"/>
  <c r="B66" i="1" s="1"/>
  <c r="I46" i="1" s="1"/>
  <c r="J46" i="1" s="1"/>
  <c r="B72" i="1"/>
  <c r="B74" i="1" s="1"/>
  <c r="B77" i="1"/>
  <c r="B78" i="1" s="1"/>
  <c r="B79" i="1" s="1"/>
  <c r="B80" i="1" s="1"/>
  <c r="H45" i="1"/>
  <c r="I45" i="1" s="1"/>
  <c r="H47" i="1"/>
  <c r="I47" i="1" s="1"/>
  <c r="G47" i="1"/>
  <c r="G45" i="1"/>
  <c r="J47" i="1" l="1"/>
  <c r="B81" i="1"/>
  <c r="J45" i="1"/>
  <c r="J48" i="1" l="1"/>
</calcChain>
</file>

<file path=xl/sharedStrings.xml><?xml version="1.0" encoding="utf-8"?>
<sst xmlns="http://schemas.openxmlformats.org/spreadsheetml/2006/main" count="64" uniqueCount="53">
  <si>
    <t>Daily</t>
  </si>
  <si>
    <t>Church</t>
  </si>
  <si>
    <t>Maple</t>
  </si>
  <si>
    <t>Sherman</t>
  </si>
  <si>
    <t>Lots</t>
  </si>
  <si>
    <t>Daily Total Parkers/Daily Total Collections</t>
  </si>
  <si>
    <t>Exemptions</t>
  </si>
  <si>
    <t>Daily Taxes Collected (City Tax)</t>
  </si>
  <si>
    <t>Total</t>
  </si>
  <si>
    <t>Daily Taxable Charges (to Cook County)</t>
  </si>
  <si>
    <t>Daily Tax Due</t>
  </si>
  <si>
    <t xml:space="preserve">Monthly </t>
  </si>
  <si>
    <t>@115 per month</t>
  </si>
  <si>
    <t>Lots**</t>
  </si>
  <si>
    <t>Monthly Total Parkers/Daily Total Collections</t>
  </si>
  <si>
    <t>@115 Rate</t>
  </si>
  <si>
    <t>@130 Rate</t>
  </si>
  <si>
    <t xml:space="preserve">Total parkers at $85 </t>
  </si>
  <si>
    <t>@$85 Rate</t>
  </si>
  <si>
    <t>@$80 Rate</t>
  </si>
  <si>
    <t>Rooftop parkers (Maple only)</t>
  </si>
  <si>
    <t>@$60 Rate</t>
  </si>
  <si>
    <t>Taxes Collected (City Tax)</t>
  </si>
  <si>
    <t>Collections Below Taxable Amount</t>
  </si>
  <si>
    <t>Monthly Taxable Charges (to Cook County)</t>
  </si>
  <si>
    <t>Monhtly Tax Due</t>
  </si>
  <si>
    <t>** From Passport Report</t>
  </si>
  <si>
    <t>TRANSIENT %</t>
  </si>
  <si>
    <t>TRANSIENT TAX</t>
  </si>
  <si>
    <t>MONTHLY %</t>
  </si>
  <si>
    <t>MONTHLY TAX</t>
  </si>
  <si>
    <t>TOTAL AFTER DISCOUNT</t>
  </si>
  <si>
    <t>Transient Receipts</t>
  </si>
  <si>
    <t>CHURCH</t>
  </si>
  <si>
    <t>MAPLE</t>
  </si>
  <si>
    <t>City Tax Collected</t>
  </si>
  <si>
    <t>SHERMAN</t>
  </si>
  <si>
    <t>County Tax Paid</t>
  </si>
  <si>
    <t>State Taxable Receipts</t>
  </si>
  <si>
    <t>State Tax Due</t>
  </si>
  <si>
    <t>Monthly Receipts</t>
  </si>
  <si>
    <t>State Tax Return Fields</t>
  </si>
  <si>
    <t>Total gross receipts collected from parking rentals, including tax</t>
  </si>
  <si>
    <t>Local Parking Tax Collected</t>
  </si>
  <si>
    <t>Total Taxable Receipts</t>
  </si>
  <si>
    <t>Taxable Receipts from Parking on Hourly, Daily or Weekly basis</t>
  </si>
  <si>
    <t>Tax on Receipts collected on Hourly, Daily, or Weekly basis</t>
  </si>
  <si>
    <t>Taxable Receipts from Parking on Monthly or Annual Basis</t>
  </si>
  <si>
    <t>Tax on Receipts collected on Monthly or Annual Basis</t>
  </si>
  <si>
    <t>Total Tax</t>
  </si>
  <si>
    <t>Discount</t>
  </si>
  <si>
    <t>Tax After Discount/Amount Due/Payment Due</t>
  </si>
  <si>
    <t>Daily Taxes Collections Below Taxable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</si>
</sst>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\$* #,##0.00_);_(\$* \(#,##0.00\);_(\$* \-??_);_(@_)"/>
    <numFmt numFmtId="165" formatCode="[$$-409]#,##0.00;[Red]\-[$$-409]#,##0.00"/>
    <numFmt numFmtId="166" formatCode="_(\$* #,##0_);_(\$* \(#,##0\);_(\$* \-??_);_(@_)"/>
    <numFmt numFmtId="167" formatCode="_(* #,##0_);_(* \(#,##0\);_(* &quot;-&quot;??_);_(@_)"/>
  </numFmts>
  <fonts count="8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4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558ED5"/>
        <bgColor rgb="FF558ED5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17" fontId="1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2" fillId="2" borderId="1" xfId="0" applyNumberFormat="1" applyFont="1" applyFill="1" applyBorder="1"/>
    <xf numFmtId="164" fontId="2" fillId="2" borderId="2" xfId="0" applyNumberFormat="1" applyFont="1" applyFill="1" applyBorder="1"/>
    <xf numFmtId="3" fontId="2" fillId="0" borderId="0" xfId="0" applyNumberFormat="1" applyFont="1"/>
    <xf numFmtId="40" fontId="2" fillId="2" borderId="2" xfId="0" applyNumberFormat="1" applyFont="1" applyFill="1" applyBorder="1"/>
    <xf numFmtId="40" fontId="2" fillId="0" borderId="0" xfId="0" applyNumberFormat="1" applyFont="1"/>
    <xf numFmtId="3" fontId="2" fillId="3" borderId="3" xfId="0" applyNumberFormat="1" applyFont="1" applyFill="1" applyBorder="1"/>
    <xf numFmtId="164" fontId="2" fillId="0" borderId="0" xfId="0" applyNumberFormat="1" applyFont="1"/>
    <xf numFmtId="165" fontId="2" fillId="0" borderId="0" xfId="0" applyNumberFormat="1" applyFont="1"/>
    <xf numFmtId="165" fontId="2" fillId="2" borderId="4" xfId="0" applyNumberFormat="1" applyFont="1" applyFill="1" applyBorder="1"/>
    <xf numFmtId="0" fontId="2" fillId="2" borderId="4" xfId="0" applyFont="1" applyFill="1" applyBorder="1"/>
    <xf numFmtId="0" fontId="2" fillId="0" borderId="0" xfId="0" applyFont="1" applyAlignment="1">
      <alignment horizontal="right"/>
    </xf>
    <xf numFmtId="0" fontId="1" fillId="2" borderId="3" xfId="0" applyFont="1" applyFill="1" applyBorder="1"/>
    <xf numFmtId="9" fontId="2" fillId="0" borderId="0" xfId="0" applyNumberFormat="1" applyFont="1"/>
    <xf numFmtId="40" fontId="1" fillId="4" borderId="3" xfId="0" applyNumberFormat="1" applyFont="1" applyFill="1" applyBorder="1"/>
    <xf numFmtId="0" fontId="6" fillId="0" borderId="0" xfId="0" quotePrefix="1" applyFont="1"/>
    <xf numFmtId="164" fontId="2" fillId="0" borderId="2" xfId="0" applyNumberFormat="1" applyFont="1" applyBorder="1"/>
    <xf numFmtId="0" fontId="2" fillId="0" borderId="0" xfId="0" quotePrefix="1" applyFont="1"/>
    <xf numFmtId="0" fontId="2" fillId="3" borderId="2" xfId="0" applyFont="1" applyFill="1" applyBorder="1"/>
    <xf numFmtId="164" fontId="2" fillId="3" borderId="5" xfId="0" applyNumberFormat="1" applyFont="1" applyFill="1" applyBorder="1"/>
    <xf numFmtId="3" fontId="2" fillId="2" borderId="2" xfId="0" applyNumberFormat="1" applyFont="1" applyFill="1" applyBorder="1"/>
    <xf numFmtId="164" fontId="2" fillId="0" borderId="6" xfId="0" applyNumberFormat="1" applyFont="1" applyBorder="1"/>
    <xf numFmtId="40" fontId="2" fillId="0" borderId="2" xfId="0" applyNumberFormat="1" applyFont="1" applyBorder="1"/>
    <xf numFmtId="40" fontId="2" fillId="3" borderId="1" xfId="0" applyNumberFormat="1" applyFont="1" applyFill="1" applyBorder="1"/>
    <xf numFmtId="40" fontId="7" fillId="5" borderId="3" xfId="0" applyNumberFormat="1" applyFont="1" applyFill="1" applyBorder="1"/>
    <xf numFmtId="43" fontId="2" fillId="0" borderId="0" xfId="0" applyNumberFormat="1" applyFont="1"/>
    <xf numFmtId="0" fontId="2" fillId="0" borderId="4" xfId="0" applyFont="1" applyBorder="1" applyAlignment="1">
      <alignment horizontal="center"/>
    </xf>
    <xf numFmtId="0" fontId="1" fillId="0" borderId="0" xfId="0" applyFont="1"/>
    <xf numFmtId="43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0" xfId="0" applyNumberFormat="1" applyFont="1"/>
    <xf numFmtId="167" fontId="1" fillId="6" borderId="3" xfId="0" applyNumberFormat="1" applyFont="1" applyFill="1" applyBorder="1"/>
    <xf numFmtId="43" fontId="1" fillId="6" borderId="3" xfId="0" applyNumberFormat="1" applyFont="1" applyFill="1" applyBorder="1"/>
    <xf numFmtId="10" fontId="2" fillId="0" borderId="0" xfId="0" applyNumberFormat="1" applyFont="1"/>
    <xf numFmtId="166" fontId="1" fillId="7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C36" sqref="C36"/>
    </sheetView>
  </sheetViews>
  <sheetFormatPr defaultColWidth="14.42578125" defaultRowHeight="15" customHeight="1" x14ac:dyDescent="0.2"/>
  <cols>
    <col min="1" max="1" width="59.5703125" customWidth="1"/>
    <col min="2" max="2" width="13.42578125" customWidth="1"/>
    <col min="3" max="3" width="14.7109375" customWidth="1"/>
    <col min="4" max="4" width="15" customWidth="1"/>
    <col min="5" max="5" width="10.28515625" customWidth="1"/>
    <col min="6" max="6" width="13" customWidth="1"/>
    <col min="7" max="7" width="15.42578125" customWidth="1"/>
    <col min="8" max="8" width="12" customWidth="1"/>
    <col min="9" max="9" width="13.28515625" customWidth="1"/>
    <col min="10" max="10" width="23.42578125" customWidth="1"/>
    <col min="11" max="11" width="15.85546875" customWidth="1"/>
    <col min="12" max="12" width="12.42578125" customWidth="1"/>
    <col min="13" max="13" width="14.140625" customWidth="1"/>
    <col min="14" max="14" width="10.28515625" customWidth="1"/>
    <col min="15" max="17" width="9.140625" customWidth="1"/>
    <col min="18" max="20" width="10.42578125" customWidth="1"/>
    <col min="21" max="21" width="9.140625" customWidth="1"/>
    <col min="22" max="26" width="8.7109375" customWidth="1"/>
  </cols>
  <sheetData>
    <row r="1" spans="1:26" ht="12.75" customHeight="1" x14ac:dyDescent="0.2">
      <c r="A1" s="1">
        <v>44562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3" t="s">
        <v>0</v>
      </c>
      <c r="B3" s="3"/>
      <c r="C3" s="4" t="s">
        <v>1</v>
      </c>
      <c r="D3" s="4"/>
      <c r="E3" s="2"/>
      <c r="F3" s="4" t="s">
        <v>2</v>
      </c>
      <c r="G3" s="4"/>
      <c r="H3" s="2"/>
      <c r="I3" s="5" t="s">
        <v>3</v>
      </c>
      <c r="J3" s="5"/>
      <c r="K3" s="5"/>
      <c r="L3" s="5" t="s">
        <v>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2" t="s">
        <v>5</v>
      </c>
      <c r="B4" s="2"/>
      <c r="C4" s="6"/>
      <c r="D4" s="7"/>
      <c r="E4" s="8"/>
      <c r="F4" s="9"/>
      <c r="G4" s="7"/>
      <c r="H4" s="8"/>
      <c r="I4" s="9"/>
      <c r="J4" s="7"/>
      <c r="K4" s="10"/>
      <c r="L4" s="11">
        <v>0</v>
      </c>
      <c r="M4" s="10"/>
      <c r="N4" s="2"/>
      <c r="O4" s="2"/>
      <c r="P4" s="2" t="s">
        <v>1</v>
      </c>
      <c r="Q4" s="2"/>
      <c r="R4" s="2" t="s">
        <v>2</v>
      </c>
      <c r="S4" s="2"/>
      <c r="T4" s="2" t="s">
        <v>3</v>
      </c>
      <c r="U4" s="2"/>
      <c r="V4" s="2"/>
      <c r="W4" s="2"/>
      <c r="X4" s="2"/>
      <c r="Y4" s="2"/>
      <c r="Z4" s="2"/>
    </row>
    <row r="5" spans="1:26" ht="12.75" customHeight="1" x14ac:dyDescent="0.2">
      <c r="A5" s="2"/>
      <c r="B5" s="2"/>
      <c r="C5" s="8"/>
      <c r="D5" s="12"/>
      <c r="E5" s="8"/>
      <c r="F5" s="10"/>
      <c r="G5" s="10"/>
      <c r="H5" s="8"/>
      <c r="I5" s="10"/>
      <c r="J5" s="10"/>
      <c r="K5" s="10"/>
      <c r="L5" s="8"/>
      <c r="M5" s="10"/>
      <c r="N5" s="2"/>
      <c r="O5" s="13">
        <v>2</v>
      </c>
      <c r="P5" s="13">
        <f t="shared" ref="P5:P6" si="0">Q5*O5</f>
        <v>0</v>
      </c>
      <c r="Q5" s="14">
        <v>0</v>
      </c>
      <c r="R5" s="13">
        <f t="shared" ref="R5:R6" si="1">S5*O5</f>
        <v>0</v>
      </c>
      <c r="S5" s="14">
        <v>0</v>
      </c>
      <c r="T5" s="13">
        <f t="shared" ref="T5:T6" si="2">U5*O5</f>
        <v>0</v>
      </c>
      <c r="U5" s="15">
        <v>0</v>
      </c>
      <c r="V5" s="2"/>
      <c r="W5" s="2"/>
      <c r="X5" s="2"/>
      <c r="Y5" s="2"/>
      <c r="Z5" s="2"/>
    </row>
    <row r="6" spans="1:26" ht="12.75" customHeight="1" x14ac:dyDescent="0.2">
      <c r="A6" s="4" t="s">
        <v>6</v>
      </c>
      <c r="B6" s="2"/>
      <c r="C6" s="8"/>
      <c r="D6" s="12"/>
      <c r="E6" s="8"/>
      <c r="F6" s="10"/>
      <c r="G6" s="10"/>
      <c r="H6" s="8"/>
      <c r="I6" s="10"/>
      <c r="J6" s="10"/>
      <c r="K6" s="10"/>
      <c r="L6" s="8"/>
      <c r="M6" s="10"/>
      <c r="N6" s="2"/>
      <c r="O6" s="13">
        <v>4</v>
      </c>
      <c r="P6" s="13">
        <f t="shared" si="0"/>
        <v>0</v>
      </c>
      <c r="Q6" s="14">
        <v>0</v>
      </c>
      <c r="R6" s="13">
        <f t="shared" si="1"/>
        <v>0</v>
      </c>
      <c r="S6" s="14">
        <v>0</v>
      </c>
      <c r="T6" s="13">
        <f t="shared" si="2"/>
        <v>0</v>
      </c>
      <c r="U6" s="15">
        <v>0</v>
      </c>
      <c r="V6" s="2"/>
      <c r="W6" s="2"/>
      <c r="X6" s="2"/>
      <c r="Y6" s="2"/>
      <c r="Z6" s="2"/>
    </row>
    <row r="7" spans="1:26" ht="12.75" customHeight="1" x14ac:dyDescent="0.2">
      <c r="A7" s="2" t="s">
        <v>7</v>
      </c>
      <c r="B7" s="12">
        <v>0.6</v>
      </c>
      <c r="C7" s="2"/>
      <c r="D7" s="12">
        <f>C4*B7</f>
        <v>0</v>
      </c>
      <c r="E7" s="12"/>
      <c r="F7" s="10"/>
      <c r="G7" s="12">
        <f>F4*B7</f>
        <v>0</v>
      </c>
      <c r="H7" s="12"/>
      <c r="I7" s="10"/>
      <c r="J7" s="12">
        <f>I4*B7</f>
        <v>0</v>
      </c>
      <c r="K7" s="12"/>
      <c r="L7" s="2"/>
      <c r="M7" s="2"/>
      <c r="N7" s="2"/>
      <c r="O7" s="16" t="s">
        <v>8</v>
      </c>
      <c r="P7" s="13">
        <f>SUM(P5:P6)</f>
        <v>0</v>
      </c>
      <c r="Q7" s="13"/>
      <c r="R7" s="13">
        <f>SUM(R5:R6)</f>
        <v>0</v>
      </c>
      <c r="S7" s="13"/>
      <c r="T7" s="13">
        <f>SUM(T5:T6)</f>
        <v>0</v>
      </c>
      <c r="U7" s="2"/>
      <c r="V7" s="2"/>
      <c r="W7" s="2"/>
      <c r="X7" s="2"/>
      <c r="Y7" s="2"/>
      <c r="Z7" s="2"/>
    </row>
    <row r="8" spans="1:26" ht="12.75" customHeight="1" x14ac:dyDescent="0.2">
      <c r="A8" s="17" t="s">
        <v>52</v>
      </c>
      <c r="B8" s="2"/>
      <c r="C8" s="2"/>
      <c r="D8" s="7"/>
      <c r="E8" s="8"/>
      <c r="F8" s="10"/>
      <c r="G8" s="7"/>
      <c r="H8" s="8"/>
      <c r="I8" s="10"/>
      <c r="J8" s="7"/>
      <c r="K8" s="1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2"/>
      <c r="B9" s="2"/>
      <c r="C9" s="2"/>
      <c r="D9" s="10"/>
      <c r="E9" s="8"/>
      <c r="F9" s="10"/>
      <c r="G9" s="10"/>
      <c r="H9" s="8"/>
      <c r="I9" s="10"/>
      <c r="J9" s="10"/>
      <c r="K9" s="1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2"/>
      <c r="B10" s="2"/>
      <c r="C10" s="2"/>
      <c r="D10" s="2"/>
      <c r="E10" s="2"/>
      <c r="F10" s="10"/>
      <c r="G10" s="2"/>
      <c r="H10" s="2"/>
      <c r="I10" s="1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" t="s">
        <v>9</v>
      </c>
      <c r="B11" s="2"/>
      <c r="C11" s="2"/>
      <c r="D11" s="12">
        <f>D4-D7-D8</f>
        <v>0</v>
      </c>
      <c r="E11" s="2"/>
      <c r="F11" s="10"/>
      <c r="G11" s="10">
        <f>G4-G7-G8</f>
        <v>0</v>
      </c>
      <c r="H11" s="2"/>
      <c r="I11" s="10"/>
      <c r="J11" s="10">
        <f>J4-J7-J8</f>
        <v>0</v>
      </c>
      <c r="K11" s="1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" t="s">
        <v>10</v>
      </c>
      <c r="B12" s="18">
        <v>0.06</v>
      </c>
      <c r="C12" s="2"/>
      <c r="D12" s="19">
        <f>D11*B12</f>
        <v>0</v>
      </c>
      <c r="E12" s="2"/>
      <c r="F12" s="10"/>
      <c r="G12" s="19">
        <f>G11*B12</f>
        <v>0</v>
      </c>
      <c r="H12" s="2"/>
      <c r="I12" s="10"/>
      <c r="J12" s="19">
        <f>J11*B12</f>
        <v>0</v>
      </c>
      <c r="K12" s="1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"/>
      <c r="B13" s="2"/>
      <c r="C13" s="2"/>
      <c r="D13" s="10"/>
      <c r="E13" s="2"/>
      <c r="F13" s="10"/>
      <c r="G13" s="2"/>
      <c r="H13" s="2"/>
      <c r="I13" s="1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"/>
      <c r="B14" s="2"/>
      <c r="C14" s="2"/>
      <c r="D14" s="10"/>
      <c r="E14" s="2"/>
      <c r="F14" s="10"/>
      <c r="G14" s="2"/>
      <c r="H14" s="2"/>
      <c r="I14" s="10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2"/>
      <c r="B15" s="2"/>
      <c r="C15" s="2"/>
      <c r="D15" s="10"/>
      <c r="E15" s="2"/>
      <c r="F15" s="10"/>
      <c r="G15" s="2"/>
      <c r="H15" s="2"/>
      <c r="I15" s="10"/>
      <c r="J15" s="2"/>
      <c r="K15" s="2"/>
      <c r="L15" s="2"/>
      <c r="M15" s="18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"/>
      <c r="B16" s="2"/>
      <c r="C16" s="2"/>
      <c r="D16" s="10"/>
      <c r="E16" s="2"/>
      <c r="F16" s="10"/>
      <c r="G16" s="2"/>
      <c r="H16" s="2"/>
      <c r="I16" s="10"/>
      <c r="J16" s="2"/>
      <c r="K16" s="2"/>
      <c r="L16" s="2"/>
      <c r="M16" s="1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"/>
      <c r="B17" s="2"/>
      <c r="C17" s="2"/>
      <c r="D17" s="10"/>
      <c r="E17" s="2"/>
      <c r="F17" s="10"/>
      <c r="G17" s="2"/>
      <c r="H17" s="2"/>
      <c r="I17" s="10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3" t="s">
        <v>11</v>
      </c>
      <c r="B18" s="3"/>
      <c r="C18" s="4" t="s">
        <v>1</v>
      </c>
      <c r="D18" s="20" t="s">
        <v>12</v>
      </c>
      <c r="E18" s="2"/>
      <c r="F18" s="4" t="s">
        <v>2</v>
      </c>
      <c r="G18" s="2"/>
      <c r="H18" s="2"/>
      <c r="I18" s="4" t="s">
        <v>3</v>
      </c>
      <c r="J18" s="2"/>
      <c r="K18" s="2"/>
      <c r="L18" s="4" t="s">
        <v>13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" t="s">
        <v>14</v>
      </c>
      <c r="B19" s="2"/>
      <c r="C19" s="6"/>
      <c r="D19" s="21"/>
      <c r="E19" s="2"/>
      <c r="F19" s="6"/>
      <c r="G19" s="21"/>
      <c r="H19" s="22" t="s">
        <v>15</v>
      </c>
      <c r="I19" s="6"/>
      <c r="J19" s="21">
        <f>I19*130</f>
        <v>0</v>
      </c>
      <c r="K19" s="22" t="s">
        <v>16</v>
      </c>
      <c r="L19" s="23"/>
      <c r="M19" s="2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" t="s">
        <v>17</v>
      </c>
      <c r="B20" s="2"/>
      <c r="C20" s="8"/>
      <c r="D20" s="12"/>
      <c r="E20" s="2"/>
      <c r="F20" s="25"/>
      <c r="G20" s="21">
        <f>F20*85</f>
        <v>0</v>
      </c>
      <c r="H20" s="2" t="s">
        <v>18</v>
      </c>
      <c r="I20" s="25"/>
      <c r="J20" s="26">
        <f>I20*80</f>
        <v>0</v>
      </c>
      <c r="K20" s="2" t="s">
        <v>19</v>
      </c>
      <c r="L20" s="2"/>
      <c r="M20" s="1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2" t="s">
        <v>20</v>
      </c>
      <c r="B21" s="2"/>
      <c r="C21" s="8"/>
      <c r="D21" s="12"/>
      <c r="E21" s="2"/>
      <c r="F21" s="25"/>
      <c r="G21" s="26"/>
      <c r="H21" s="22" t="s">
        <v>21</v>
      </c>
      <c r="I21" s="8">
        <f>I19+I20</f>
        <v>0</v>
      </c>
      <c r="J21" s="12"/>
      <c r="K21" s="2"/>
      <c r="L21" s="2"/>
      <c r="M21" s="1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"/>
      <c r="B22" s="2"/>
      <c r="C22" s="8"/>
      <c r="D22" s="12"/>
      <c r="E22" s="2"/>
      <c r="F22" s="8">
        <f t="shared" ref="F22:G22" si="3">F19+F20+F21</f>
        <v>0</v>
      </c>
      <c r="G22" s="12">
        <f t="shared" si="3"/>
        <v>0</v>
      </c>
      <c r="H22" s="2"/>
      <c r="I22" s="8"/>
      <c r="J22" s="12">
        <f>J19+J20</f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4" t="s">
        <v>6</v>
      </c>
      <c r="B23" s="2"/>
      <c r="C23" s="8"/>
      <c r="D23" s="12"/>
      <c r="E23" s="2"/>
      <c r="F23" s="8"/>
      <c r="G23" s="12"/>
      <c r="H23" s="2"/>
      <c r="I23" s="8"/>
      <c r="J23" s="1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" t="s">
        <v>22</v>
      </c>
      <c r="B24" s="12">
        <v>50</v>
      </c>
      <c r="C24" s="2"/>
      <c r="D24" s="12"/>
      <c r="E24" s="2"/>
      <c r="F24" s="2"/>
      <c r="G24" s="12">
        <f>(F19+F21)*B24</f>
        <v>0</v>
      </c>
      <c r="H24" s="2"/>
      <c r="I24" s="12">
        <v>60</v>
      </c>
      <c r="J24" s="12">
        <f>(I19+I20)*I24</f>
        <v>0</v>
      </c>
      <c r="K24" s="2"/>
      <c r="L24" s="2"/>
      <c r="M24" s="12">
        <f>L19*B24</f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" t="s">
        <v>23</v>
      </c>
      <c r="B25" s="2"/>
      <c r="C25" s="2"/>
      <c r="D25" s="27">
        <f>D19-D24</f>
        <v>0</v>
      </c>
      <c r="E25" s="2"/>
      <c r="F25" s="2"/>
      <c r="G25" s="27">
        <f>G22-G24</f>
        <v>0</v>
      </c>
      <c r="H25" s="2"/>
      <c r="I25" s="2"/>
      <c r="J25" s="27">
        <f>I19*B24</f>
        <v>0</v>
      </c>
      <c r="K25" s="2"/>
      <c r="L25" s="2"/>
      <c r="M25" s="28">
        <f>30*L19</f>
        <v>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"/>
      <c r="B26" s="2"/>
      <c r="C26" s="2"/>
      <c r="D26" s="10"/>
      <c r="E26" s="2"/>
      <c r="F26" s="2"/>
      <c r="G26" s="10"/>
      <c r="H26" s="2"/>
      <c r="I26" s="2"/>
      <c r="J26" s="10"/>
      <c r="K26" s="2"/>
      <c r="L26" s="2"/>
      <c r="M26" s="10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" t="s">
        <v>24</v>
      </c>
      <c r="B28" s="2"/>
      <c r="C28" s="2"/>
      <c r="D28" s="10">
        <f>D19-D24-D25</f>
        <v>0</v>
      </c>
      <c r="E28" s="2"/>
      <c r="F28" s="2"/>
      <c r="G28" s="10">
        <v>0</v>
      </c>
      <c r="H28" s="2"/>
      <c r="I28" s="2"/>
      <c r="J28" s="10">
        <f>J22-J24-J25</f>
        <v>0</v>
      </c>
      <c r="K28" s="2"/>
      <c r="L28" s="2"/>
      <c r="M28" s="10">
        <f>M19-M24-M25</f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" t="s">
        <v>25</v>
      </c>
      <c r="B29" s="18">
        <v>0.09</v>
      </c>
      <c r="C29" s="2"/>
      <c r="D29" s="19">
        <f>D28*B29</f>
        <v>0</v>
      </c>
      <c r="E29" s="2"/>
      <c r="F29" s="2"/>
      <c r="G29" s="19">
        <f>G28*B29</f>
        <v>0</v>
      </c>
      <c r="H29" s="2"/>
      <c r="I29" s="2"/>
      <c r="J29" s="19">
        <f>J28*B29</f>
        <v>0</v>
      </c>
      <c r="K29" s="2"/>
      <c r="L29" s="2"/>
      <c r="M29" s="19">
        <f>M28*B29</f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2"/>
      <c r="C30" s="2"/>
      <c r="D30" s="10"/>
      <c r="E30" s="2"/>
      <c r="F30" s="10"/>
      <c r="G30" s="2"/>
      <c r="H30" s="2"/>
      <c r="I30" s="1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"/>
      <c r="C31" s="2"/>
      <c r="D31" s="10"/>
      <c r="E31" s="2"/>
      <c r="F31" s="10"/>
      <c r="G31" s="2"/>
      <c r="H31" s="2"/>
      <c r="I31" s="1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"/>
      <c r="C32" s="2"/>
      <c r="D32" s="10"/>
      <c r="E32" s="2"/>
      <c r="F32" s="10"/>
      <c r="G32" s="2"/>
      <c r="H32" s="2"/>
      <c r="I32" s="1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2"/>
      <c r="C33" s="2"/>
      <c r="D33" s="10"/>
      <c r="E33" s="2"/>
      <c r="F33" s="10"/>
      <c r="G33" s="2"/>
      <c r="H33" s="2"/>
      <c r="I33" s="1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"/>
      <c r="C34" s="2"/>
      <c r="D34" s="10"/>
      <c r="E34" s="2"/>
      <c r="F34" s="10"/>
      <c r="G34" s="2"/>
      <c r="H34" s="2"/>
      <c r="I34" s="1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"/>
      <c r="B35" s="2"/>
      <c r="C35" s="2"/>
      <c r="D35" s="10"/>
      <c r="E35" s="2"/>
      <c r="F35" s="10"/>
      <c r="G35" s="2"/>
      <c r="H35" s="2"/>
      <c r="I35" s="10"/>
      <c r="J35" s="2"/>
      <c r="K35" s="2"/>
      <c r="L35" s="2"/>
      <c r="M35" s="29">
        <f>M29+J29+J12+G12+G29+D29+D12</f>
        <v>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8"/>
      <c r="D36" s="10"/>
      <c r="E36" s="8"/>
      <c r="F36" s="10"/>
      <c r="G36" s="2"/>
      <c r="H36" s="8"/>
      <c r="I36" s="10"/>
      <c r="J36" s="2"/>
      <c r="K36" s="2"/>
      <c r="L36" s="8"/>
      <c r="M36" s="10"/>
      <c r="N36" s="10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"/>
      <c r="C37" s="12"/>
      <c r="D37" s="10"/>
      <c r="E37" s="2"/>
      <c r="F37" s="10"/>
      <c r="G37" s="2"/>
      <c r="H37" s="2"/>
      <c r="I37" s="10"/>
      <c r="J37" s="2"/>
      <c r="K37" s="2"/>
      <c r="L37" s="2"/>
      <c r="M37" s="1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12"/>
      <c r="D38" s="10"/>
      <c r="E38" s="2"/>
      <c r="F38" s="10"/>
      <c r="G38" s="2"/>
      <c r="H38" s="2"/>
      <c r="I38" s="10"/>
      <c r="J38" s="2"/>
      <c r="K38" s="2"/>
      <c r="L38" s="2"/>
      <c r="M38" s="1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2"/>
      <c r="D39" s="10"/>
      <c r="E39" s="2"/>
      <c r="F39" s="10"/>
      <c r="G39" s="2"/>
      <c r="H39" s="2"/>
      <c r="I39" s="10"/>
      <c r="J39" s="2"/>
      <c r="K39" s="2"/>
      <c r="L39" s="2" t="s">
        <v>26</v>
      </c>
      <c r="M39" s="1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30"/>
      <c r="D40" s="10"/>
      <c r="E40" s="2"/>
      <c r="F40" s="10"/>
      <c r="G40" s="2"/>
      <c r="H40" s="2"/>
      <c r="I40" s="10"/>
      <c r="J40" s="2"/>
      <c r="K40" s="2"/>
      <c r="L40" s="2"/>
      <c r="M40" s="10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31"/>
      <c r="F44" s="31" t="s">
        <v>27</v>
      </c>
      <c r="G44" s="31" t="s">
        <v>28</v>
      </c>
      <c r="H44" s="31" t="s">
        <v>29</v>
      </c>
      <c r="I44" s="31" t="s">
        <v>30</v>
      </c>
      <c r="J44" s="31" t="s">
        <v>31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32" t="s">
        <v>32</v>
      </c>
      <c r="B45" s="30">
        <f>D4+G4+J4</f>
        <v>0</v>
      </c>
      <c r="C45" s="30"/>
      <c r="D45" s="2"/>
      <c r="E45" s="31" t="s">
        <v>33</v>
      </c>
      <c r="F45" s="33" t="e">
        <f>D4/B45</f>
        <v>#DIV/0!</v>
      </c>
      <c r="G45" s="34" t="e">
        <f>F45*B53</f>
        <v>#DIV/0!</v>
      </c>
      <c r="H45" s="33" t="e">
        <f>D19/B58</f>
        <v>#DIV/0!</v>
      </c>
      <c r="I45" s="34" t="e">
        <f>H45*B66</f>
        <v>#DIV/0!</v>
      </c>
      <c r="J45" s="34" t="e">
        <f t="shared" ref="J45:J47" si="4">G45+I45-62</f>
        <v>#DIV/0!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32"/>
      <c r="B46" s="2"/>
      <c r="C46" s="2"/>
      <c r="D46" s="2"/>
      <c r="E46" s="31" t="s">
        <v>34</v>
      </c>
      <c r="F46" s="33" t="e">
        <f>G4/B45</f>
        <v>#DIV/0!</v>
      </c>
      <c r="G46" s="34" t="e">
        <f>F46*B53</f>
        <v>#DIV/0!</v>
      </c>
      <c r="H46" s="33" t="e">
        <f>G22/B58</f>
        <v>#DIV/0!</v>
      </c>
      <c r="I46" s="34" t="e">
        <f>H46*B66</f>
        <v>#DIV/0!</v>
      </c>
      <c r="J46" s="34" t="e">
        <f t="shared" si="4"/>
        <v>#DIV/0!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32" t="s">
        <v>35</v>
      </c>
      <c r="B47" s="30">
        <f>D7+G7+J7</f>
        <v>0</v>
      </c>
      <c r="C47" s="30"/>
      <c r="D47" s="2"/>
      <c r="E47" s="31" t="s">
        <v>36</v>
      </c>
      <c r="F47" s="33" t="e">
        <f>J4/B45</f>
        <v>#DIV/0!</v>
      </c>
      <c r="G47" s="34" t="e">
        <f>F47*B53</f>
        <v>#DIV/0!</v>
      </c>
      <c r="H47" s="33" t="e">
        <f>J22/B58</f>
        <v>#DIV/0!</v>
      </c>
      <c r="I47" s="34" t="e">
        <f>H47*B66</f>
        <v>#DIV/0!</v>
      </c>
      <c r="J47" s="34" t="e">
        <f t="shared" si="4"/>
        <v>#DIV/0!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32"/>
      <c r="B48" s="2"/>
      <c r="C48" s="2"/>
      <c r="D48" s="2"/>
      <c r="E48" s="2"/>
      <c r="F48" s="2"/>
      <c r="G48" s="2"/>
      <c r="H48" s="2"/>
      <c r="I48" s="35"/>
      <c r="J48" s="35" t="e">
        <f>J45+J46+J47</f>
        <v>#DIV/0!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32" t="s">
        <v>37</v>
      </c>
      <c r="B49" s="10">
        <f>D12+G12+J12</f>
        <v>0</v>
      </c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3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32" t="s">
        <v>38</v>
      </c>
      <c r="B51" s="30">
        <f>B45-B47-B49</f>
        <v>0</v>
      </c>
      <c r="C51" s="3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32"/>
      <c r="B52" s="2"/>
      <c r="C52" s="18">
        <v>0.06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32" t="s">
        <v>39</v>
      </c>
      <c r="B53" s="36">
        <f>B51*C52</f>
        <v>0</v>
      </c>
      <c r="C53" s="30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32"/>
      <c r="B54" s="37"/>
      <c r="C54" s="30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32"/>
      <c r="B55" s="37"/>
      <c r="C55" s="3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3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3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32" t="s">
        <v>40</v>
      </c>
      <c r="B58" s="30">
        <f>D19+G22+J22</f>
        <v>0</v>
      </c>
      <c r="C58" s="30"/>
      <c r="D58" s="3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3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32" t="s">
        <v>35</v>
      </c>
      <c r="B60" s="30">
        <f>D24+G24+J24</f>
        <v>0</v>
      </c>
      <c r="C60" s="3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3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32" t="s">
        <v>37</v>
      </c>
      <c r="B62" s="10">
        <f>J29</f>
        <v>0</v>
      </c>
      <c r="C62" s="10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3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32" t="s">
        <v>38</v>
      </c>
      <c r="B64" s="30">
        <f>B58-B60-B62</f>
        <v>0</v>
      </c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32"/>
      <c r="B65" s="2"/>
      <c r="C65" s="18">
        <v>0.09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32" t="s">
        <v>39</v>
      </c>
      <c r="B66" s="36">
        <f>B64*C65</f>
        <v>0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4" t="s">
        <v>41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32" t="s">
        <v>42</v>
      </c>
      <c r="B72" s="35">
        <f>B45+B58</f>
        <v>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32" t="s">
        <v>43</v>
      </c>
      <c r="B73" s="35">
        <f>B47+B49+B60+B62</f>
        <v>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32" t="s">
        <v>44</v>
      </c>
      <c r="B74" s="35">
        <f>B72-B73</f>
        <v>0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32" t="s">
        <v>45</v>
      </c>
      <c r="B75" s="35">
        <f>B45-B47-B49</f>
        <v>0</v>
      </c>
      <c r="C75" s="18">
        <v>0.06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32" t="s">
        <v>46</v>
      </c>
      <c r="B76" s="35">
        <f>B75*C75</f>
        <v>0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32" t="s">
        <v>47</v>
      </c>
      <c r="B77" s="35">
        <f>B58-B60-B62</f>
        <v>0</v>
      </c>
      <c r="C77" s="18">
        <v>0.09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32" t="s">
        <v>48</v>
      </c>
      <c r="B78" s="35">
        <f>B77*C77</f>
        <v>0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32" t="s">
        <v>49</v>
      </c>
      <c r="B79" s="35">
        <f>B78+B76</f>
        <v>0</v>
      </c>
      <c r="C79" s="38">
        <v>1.7500000000000002E-2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32" t="s">
        <v>50</v>
      </c>
      <c r="B80" s="35">
        <f>B79*C79</f>
        <v>0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32" t="s">
        <v>51</v>
      </c>
      <c r="B81" s="39">
        <f>B79-B80</f>
        <v>0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Thorpe, Alex</dc:creator>
  <cp:lastModifiedBy>Turenne Jr, Mark</cp:lastModifiedBy>
  <cp:lastPrinted>2022-09-11T14:31:54Z</cp:lastPrinted>
  <dcterms:created xsi:type="dcterms:W3CDTF">2019-06-13T16:07:05Z</dcterms:created>
  <dcterms:modified xsi:type="dcterms:W3CDTF">2022-10-11T17:13:07Z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City of Evanston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